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<sst xmlns="http://schemas.openxmlformats.org/spreadsheetml/2006/main" count="65" uniqueCount="35">
  <si>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</si>
  <si>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</si>
  <si>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</si>
  <si>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</si>
  <si>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</si>
  <si>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</si>
  <si>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</si>
  <si>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</si>
  <si>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</si>
  <si>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</si>
  <si>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</si>
  <si>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</si>
  <si>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</si>
  <si>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</si>
  <si>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</si>
  <si>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</si>
  <si>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</si>
  <si>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</si>
  <si>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</si>
  <si>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</si>
  <si>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</si>
  <si>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</si>
  <si>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</si>
  <si>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</si>
  <si>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</si>
  <si>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</si>
  <si>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</si>
  <si>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</si>
  <si>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</si>
  <si>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</si>
  <si>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</si>
  <si>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</si>
  <si>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А. М. Бабушкин</t>
  </si>
  <si>
    <t xml:space="preserve">Главный внештатный специалист 
по дерматовенерологии  и косметологии
Депздрава Югры
</t>
  </si>
  <si>
    <t>заболеваемости ИППП по Ханты-Мансийскому автономному округу-Югре                         за январь - сентябрь 2019 - 2020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</si>
</sst>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5">
      <selection activeCell="D30" sqref="D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3" width="8.375" style="0" customWidth="1"/>
    <col min="4" max="4" width="7.50390625" style="0" customWidth="1"/>
    <col min="5" max="5" width="9.75390625" style="0" customWidth="1"/>
    <col min="6" max="6" width="8.375" style="0" customWidth="1"/>
    <col min="7" max="7" width="6.50390625" style="0" customWidth="1"/>
    <col min="8" max="8" width="7.503906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3.5" customHeight="1">
      <c r="A3" s="49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6.5" customHeight="1">
      <c r="A4" s="43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" customHeight="1">
      <c r="A5" s="39" t="s">
        <v>34</v>
      </c>
      <c r="B5" s="40"/>
      <c r="C5" s="40"/>
      <c r="D5" s="40"/>
      <c r="E5" s="40"/>
      <c r="F5" s="40"/>
      <c r="G5" s="41"/>
      <c r="H5" s="41"/>
      <c r="I5" s="41"/>
      <c r="J5" s="41"/>
      <c r="K5" s="42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1" t="s">
        <v>25</v>
      </c>
      <c r="B6" s="38" t="s">
        <v>29</v>
      </c>
      <c r="C6" s="38"/>
      <c r="D6" s="38"/>
      <c r="E6" s="38"/>
      <c r="F6" s="33"/>
      <c r="G6" s="38" t="s">
        <v>30</v>
      </c>
      <c r="H6" s="38"/>
      <c r="I6" s="38"/>
      <c r="J6" s="38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52"/>
      <c r="B7" s="38">
        <v>2019</v>
      </c>
      <c r="C7" s="38"/>
      <c r="D7" s="38">
        <v>2020</v>
      </c>
      <c r="E7" s="38"/>
      <c r="F7" s="33"/>
      <c r="G7" s="38">
        <v>2019</v>
      </c>
      <c r="H7" s="38"/>
      <c r="I7" s="38">
        <v>2020</v>
      </c>
      <c r="J7" s="38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6.5">
      <c r="A8" s="52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5.75" customHeight="1">
      <c r="A9" s="30" t="s">
        <v>1</v>
      </c>
      <c r="B9" s="28">
        <v>10</v>
      </c>
      <c r="C9" s="31">
        <f>ROUND($B9*100000/'численность населения'!$B3,1)</f>
        <v>10.1</v>
      </c>
      <c r="D9" s="28">
        <v>14</v>
      </c>
      <c r="E9" s="31">
        <f>ROUND($D9*100000/'численность населения'!$C3,1)</f>
        <v>14.2</v>
      </c>
      <c r="F9" s="36">
        <f>(E9-C9)*100/C9</f>
        <v>40.59405940594059</v>
      </c>
      <c r="G9" s="28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5" customHeight="1">
      <c r="A10" s="30" t="s">
        <v>2</v>
      </c>
      <c r="B10" s="28">
        <v>8</v>
      </c>
      <c r="C10" s="31">
        <f>ROUND($B10*100000/'численность населения'!$B4,1)</f>
        <v>19.7</v>
      </c>
      <c r="D10" s="28">
        <v>3</v>
      </c>
      <c r="E10" s="31">
        <f>ROUND($D10*100000/'численность населения'!$C4,1)</f>
        <v>7.4</v>
      </c>
      <c r="F10" s="36">
        <f>(E10-C10)*100/C10</f>
        <v>-62.43654822335026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2</v>
      </c>
      <c r="E11" s="31">
        <f>ROUND($D11*100000/'численность населения'!$C5,1)</f>
        <v>3.7</v>
      </c>
      <c r="F11" s="36" t="e">
        <f>(E11-C11)*100/C11</f>
        <v>#DIV/0!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4.25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0</v>
      </c>
      <c r="E12" s="31">
        <f>ROUND($D12*100000/'численность населения'!$C6,1)</f>
        <v>0</v>
      </c>
      <c r="F12" s="36" t="e">
        <f>(E12-C12)*100/C12</f>
        <v>#DIV/0!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4.25" customHeight="1">
      <c r="A13" s="30" t="s">
        <v>5</v>
      </c>
      <c r="B13" s="28">
        <v>19</v>
      </c>
      <c r="C13" s="31">
        <f>ROUND($B13*100000/'численность населения'!$B7,1)</f>
        <v>29.2</v>
      </c>
      <c r="D13" s="28">
        <v>9</v>
      </c>
      <c r="E13" s="31">
        <f>ROUND($D13*100000/'численность населения'!$C7,1)</f>
        <v>13.5</v>
      </c>
      <c r="F13" s="36">
        <f aca="true" t="shared" si="0" ref="F13:F31">(E13-C13)*100/C13</f>
        <v>-53.76712328767123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5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0</v>
      </c>
      <c r="E14" s="31">
        <f>ROUND($D14*100000/'численность населения'!$C8,1)</f>
        <v>0</v>
      </c>
      <c r="F14" s="36" t="e">
        <f t="shared" si="0"/>
        <v>#DIV/0!</v>
      </c>
      <c r="G14" s="28">
        <v>0</v>
      </c>
      <c r="H14" s="31">
        <f>($G14*100000)/'численность населения'!$B8</f>
        <v>0</v>
      </c>
      <c r="I14" s="28">
        <v>0</v>
      </c>
      <c r="J14" s="31">
        <f>($I14*100000)/'численность населения'!$C8</f>
        <v>0</v>
      </c>
      <c r="K14" s="36" t="e">
        <f>(J14-H14)*100/H14</f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12</v>
      </c>
      <c r="C15" s="31">
        <f>ROUND($B15*100000/'численность населения'!$B9,1)</f>
        <v>20.7</v>
      </c>
      <c r="D15" s="28">
        <v>5</v>
      </c>
      <c r="E15" s="31">
        <f>ROUND($D15*100000/'численность населения'!$C9,1)</f>
        <v>8.6</v>
      </c>
      <c r="F15" s="36">
        <f t="shared" si="0"/>
        <v>-58.45410628019324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30" t="s">
        <v>27</v>
      </c>
      <c r="B16" s="28">
        <v>91</v>
      </c>
      <c r="C16" s="31">
        <f>ROUND($B16*100000/'численность населения'!$B10,1)</f>
        <v>33.1</v>
      </c>
      <c r="D16" s="28">
        <v>70</v>
      </c>
      <c r="E16" s="31">
        <f>ROUND($D16*100000/'численность населения'!$C10,1)</f>
        <v>25.4</v>
      </c>
      <c r="F16" s="36">
        <f t="shared" si="0"/>
        <v>-23.262839879154086</v>
      </c>
      <c r="G16" s="28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 t="s">
        <v>9</v>
      </c>
      <c r="B17" s="28">
        <v>232</v>
      </c>
      <c r="C17" s="31">
        <f>ROUND($B17*100000/'численность населения'!$B11,1)</f>
        <v>64.1</v>
      </c>
      <c r="D17" s="28">
        <v>160</v>
      </c>
      <c r="E17" s="31">
        <f>ROUND($D17*100000/'численность населения'!$C11,1)</f>
        <v>43.2</v>
      </c>
      <c r="F17" s="36">
        <f t="shared" si="0"/>
        <v>-32.60530421216848</v>
      </c>
      <c r="G17" s="28">
        <v>13</v>
      </c>
      <c r="H17" s="31">
        <f>($G17*100000)/'численность населения'!$B11</f>
        <v>3.5923510555985407</v>
      </c>
      <c r="I17" s="28">
        <v>10</v>
      </c>
      <c r="J17" s="31">
        <f>($I17*100000)/'численность населения'!$C11</f>
        <v>2.7022279869752612</v>
      </c>
      <c r="K17" s="36">
        <f>(J17-H17)*100/H17</f>
        <v>-24.778287390260953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22</v>
      </c>
      <c r="C18" s="31">
        <f>ROUND($B18*100000/'численность населения'!$B12,1)</f>
        <v>17.4</v>
      </c>
      <c r="D18" s="28">
        <v>10</v>
      </c>
      <c r="E18" s="31">
        <f>ROUND($D18*100000/'численность населения'!$C12,1)</f>
        <v>7.9</v>
      </c>
      <c r="F18" s="36">
        <f t="shared" si="0"/>
        <v>-54.597701149425276</v>
      </c>
      <c r="G18" s="28">
        <v>0</v>
      </c>
      <c r="H18" s="31">
        <f>($G18*100000)/'численность населения'!$B12</f>
        <v>0</v>
      </c>
      <c r="I18" s="28">
        <v>0</v>
      </c>
      <c r="J18" s="31">
        <f>($I18*100000)/'численность населения'!$C12</f>
        <v>0</v>
      </c>
      <c r="K18" s="36" t="e">
        <f>(J18-H18)*100/H18</f>
        <v>#DIV/0!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 t="s">
        <v>11</v>
      </c>
      <c r="B19" s="28">
        <v>1</v>
      </c>
      <c r="C19" s="31">
        <f>ROUND($B19*100000/'численность населения'!$B13,1)</f>
        <v>2.4</v>
      </c>
      <c r="D19" s="28">
        <v>5</v>
      </c>
      <c r="E19" s="31">
        <f>ROUND($D19*100000/'численность населения'!$C13,1)</f>
        <v>12.5</v>
      </c>
      <c r="F19" s="36">
        <f t="shared" si="0"/>
        <v>420.83333333333337</v>
      </c>
      <c r="G19" s="28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6.5" customHeight="1">
      <c r="A20" s="30" t="s">
        <v>12</v>
      </c>
      <c r="B20" s="28">
        <v>1</v>
      </c>
      <c r="C20" s="31">
        <v>0</v>
      </c>
      <c r="D20" s="28">
        <v>1</v>
      </c>
      <c r="E20" s="31">
        <f>ROUND($D20*100000/'численность населения'!$C14,1)</f>
        <v>5.6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0</v>
      </c>
      <c r="J20" s="31">
        <f>($I20*100000)/'численность населения'!$C14</f>
        <v>0</v>
      </c>
      <c r="K20" s="36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0</v>
      </c>
      <c r="C22" s="31">
        <v>0</v>
      </c>
      <c r="D22" s="28">
        <v>0</v>
      </c>
      <c r="E22" s="31">
        <f>ROUND($D22*100000/'численность населения'!$C16,1)</f>
        <v>0</v>
      </c>
      <c r="F22" s="36" t="e">
        <f t="shared" si="0"/>
        <v>#DIV/0!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3</v>
      </c>
      <c r="C23" s="31">
        <f>ROUND($B23*100000/'численность населения'!$B17,1)</f>
        <v>8.3</v>
      </c>
      <c r="D23" s="28">
        <v>1</v>
      </c>
      <c r="E23" s="31">
        <f>ROUND($D23*100000/'численность населения'!$C17,1)</f>
        <v>2.8</v>
      </c>
      <c r="F23" s="36">
        <f t="shared" si="0"/>
        <v>-66.26506024096386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.75" customHeight="1">
      <c r="A24" s="30" t="s">
        <v>16</v>
      </c>
      <c r="B24" s="28">
        <v>92</v>
      </c>
      <c r="C24" s="31">
        <f>ROUND($B24*100000/'численность населения'!$B18,1)</f>
        <v>74.9</v>
      </c>
      <c r="D24" s="28">
        <v>35</v>
      </c>
      <c r="E24" s="31">
        <f>ROUND($D24*100000/'численность населения'!$C18,1)</f>
        <v>28.1</v>
      </c>
      <c r="F24" s="36">
        <f t="shared" si="0"/>
        <v>-62.48331108144192</v>
      </c>
      <c r="G24" s="28">
        <v>4</v>
      </c>
      <c r="H24" s="31">
        <f>($G24*100000)/'численность населения'!$B18</f>
        <v>3.255897243882983</v>
      </c>
      <c r="I24" s="28">
        <v>0</v>
      </c>
      <c r="J24" s="31">
        <f>($I24*100000)/'численность населения'!$C18</f>
        <v>0</v>
      </c>
      <c r="K24" s="36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0</v>
      </c>
      <c r="C25" s="31">
        <f>ROUND($B25*100000/'численность населения'!$B19,1)</f>
        <v>0</v>
      </c>
      <c r="D25" s="28">
        <v>0</v>
      </c>
      <c r="E25" s="31">
        <f>ROUND($D25*100000/'численность населения'!$C19,1)</f>
        <v>0</v>
      </c>
      <c r="F25" s="36" t="e">
        <f t="shared" si="0"/>
        <v>#DIV/0!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 t="e">
        <f t="shared" si="0"/>
        <v>#DIV/0!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3</v>
      </c>
      <c r="C28" s="31">
        <f>ROUND($B28*100000/'численность населения'!$B22,1)</f>
        <v>13</v>
      </c>
      <c r="D28" s="28">
        <v>0</v>
      </c>
      <c r="E28" s="31">
        <f>ROUND($D28*100000/'численность населения'!$C22,1)</f>
        <v>0</v>
      </c>
      <c r="F28" s="36">
        <f t="shared" si="0"/>
        <v>-100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6.5" customHeight="1">
      <c r="A29" s="30" t="s">
        <v>21</v>
      </c>
      <c r="B29" s="28">
        <v>2</v>
      </c>
      <c r="C29" s="31">
        <f>ROUND($B29*100000/'численность населения'!$B23,1)</f>
        <v>6.8</v>
      </c>
      <c r="D29" s="28">
        <v>8</v>
      </c>
      <c r="E29" s="31">
        <f>ROUND($D29*100000/'численность населения'!$C23,1)</f>
        <v>27.9</v>
      </c>
      <c r="F29" s="36">
        <f t="shared" si="0"/>
        <v>310.29411764705884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5</v>
      </c>
      <c r="C30" s="31">
        <f>ROUND($B30*100000/'численность населения'!$B24,1)</f>
        <v>11</v>
      </c>
      <c r="D30" s="28">
        <v>1</v>
      </c>
      <c r="E30" s="31">
        <f>ROUND($D30*100000/'численность населения'!$C24,1)</f>
        <v>2.2</v>
      </c>
      <c r="F30" s="36">
        <f t="shared" si="0"/>
        <v>-80.00000000000001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15" t="s">
        <v>23</v>
      </c>
      <c r="B31" s="37">
        <f>SUM($B9:$B30)</f>
        <v>501</v>
      </c>
      <c r="C31" s="25">
        <f>(B31*100000)/'численность населения'!B25</f>
        <v>30.354254139629568</v>
      </c>
      <c r="D31" s="13">
        <f>SUM($D9:$D30)</f>
        <v>324</v>
      </c>
      <c r="E31" s="14">
        <f>($D31*100000)/'численность населения'!$C25</f>
        <v>19.524717750318633</v>
      </c>
      <c r="F31" s="36">
        <f t="shared" si="0"/>
        <v>-35.677161888067054</v>
      </c>
      <c r="G31" s="37">
        <f>SUM($G9:$G30)</f>
        <v>17</v>
      </c>
      <c r="H31" s="14">
        <f>($G31*100000)/'численность населения'!$B25</f>
        <v>1.0299846714045962</v>
      </c>
      <c r="I31" s="13">
        <f>SUM($I9:$I30)</f>
        <v>10</v>
      </c>
      <c r="J31" s="14">
        <f>($I31*100000)/'численность населения'!$C25</f>
        <v>0.6026147453802047</v>
      </c>
      <c r="K31" s="36">
        <f>(J31-H31)*100/H31</f>
        <v>-41.49284332955991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0" customHeight="1" hidden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1" customHeight="1">
      <c r="A34" s="45" t="s">
        <v>33</v>
      </c>
      <c r="B34" s="46"/>
      <c r="C34" s="4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6"/>
      <c r="B35" s="46"/>
      <c r="C35" s="46"/>
      <c r="D35" s="26"/>
      <c r="E35" s="26"/>
      <c r="F35" s="26"/>
      <c r="G35" s="26"/>
      <c r="H35" s="47" t="s">
        <v>32</v>
      </c>
      <c r="I35" s="48"/>
      <c r="J35" s="48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6"/>
      <c r="B36" s="46"/>
      <c r="C36" s="46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46"/>
      <c r="B37" s="46"/>
      <c r="C37" s="46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46"/>
      <c r="B38" s="46"/>
      <c r="C38" s="46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A5:K5"/>
    <mergeCell ref="A4:J4"/>
    <mergeCell ref="A34:C38"/>
    <mergeCell ref="H35:J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0" sqref="B30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2017</v>
      </c>
      <c r="C1" s="24">
        <v>2018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98948</v>
      </c>
      <c r="C3" s="19">
        <v>98935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40642</v>
      </c>
      <c r="C4" s="20">
        <v>40385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55405</v>
      </c>
      <c r="C5" s="20">
        <v>54434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43345</v>
      </c>
      <c r="C6" s="20">
        <v>43606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65154</v>
      </c>
      <c r="C7" s="20">
        <v>66619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43696</v>
      </c>
      <c r="C8" s="20">
        <v>44345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57957</v>
      </c>
      <c r="C9" s="20">
        <v>58268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274870</v>
      </c>
      <c r="C10" s="20">
        <v>275966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361880</v>
      </c>
      <c r="C11" s="20">
        <v>370065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126565</v>
      </c>
      <c r="C12" s="20">
        <v>127354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40979</v>
      </c>
      <c r="C13" s="20">
        <v>40063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17991</v>
      </c>
      <c r="C14" s="20">
        <v>17930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37253</v>
      </c>
      <c r="C15" s="20">
        <v>37416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48764</v>
      </c>
      <c r="C16" s="20">
        <v>48307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36268</v>
      </c>
      <c r="C17" s="20">
        <v>36061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122854</v>
      </c>
      <c r="C18" s="20">
        <v>124400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31257</v>
      </c>
      <c r="C19" s="20">
        <v>30880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29089</v>
      </c>
      <c r="C20" s="20">
        <v>28458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19719</v>
      </c>
      <c r="C21" s="20">
        <v>20022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23031</v>
      </c>
      <c r="C22" s="20">
        <v>22441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29501</v>
      </c>
      <c r="C23" s="20">
        <v>28677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45342</v>
      </c>
      <c r="C24" s="20">
        <v>44803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1650510</v>
      </c>
      <c r="C25" s="21">
        <f>SUM(C3:C24)</f>
        <v>1659435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2020-08-27T03:24:04Z</cp:lastPrinted>
  <dcterms:created xsi:type="dcterms:W3CDTF">2003-07-30T02:22:18Z</dcterms:created>
  <dcterms:modified xsi:type="dcterms:W3CDTF">2020-09-30T10:23:02Z</dcterms:modified>
  <cp:category/>
  <cp:version/>
  <cp:contentType/>
  <cp:contentStatus/>
</cp:coreProperties>
</file>